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5400" windowWidth="15195" windowHeight="8340" activeTab="0"/>
  </bookViews>
  <sheets>
    <sheet name="Calculo de férias" sheetId="1" r:id="rId1"/>
    <sheet name="tabela" sheetId="2" r:id="rId2"/>
  </sheets>
  <definedNames>
    <definedName name="_xlnm.Print_Area" localSheetId="0">'Calculo de férias'!$V$1:$BS$45</definedName>
  </definedNames>
  <calcPr fullCalcOnLoad="1"/>
</workbook>
</file>

<file path=xl/comments1.xml><?xml version="1.0" encoding="utf-8"?>
<comments xmlns="http://schemas.openxmlformats.org/spreadsheetml/2006/main">
  <authors>
    <author>Marcos</author>
  </authors>
  <commentList>
    <comment ref="AO26" authorId="0">
      <text>
        <r>
          <rPr>
            <b/>
            <sz val="14"/>
            <rFont val="Tahoma"/>
            <family val="2"/>
          </rPr>
          <t>Informe o número de dependentes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<sst xmlns="http://schemas.openxmlformats.org/spreadsheetml/2006/main" count="68" uniqueCount="57">
  <si>
    <t>EMPREGADOR</t>
  </si>
  <si>
    <t>CNPJ / CEI / CPF Nº</t>
  </si>
  <si>
    <t>ENDEREÇO</t>
  </si>
  <si>
    <t>EMPREGADO</t>
  </si>
  <si>
    <t>FUNÇÃO</t>
  </si>
  <si>
    <t>CTPS Nº / SÉRIE</t>
  </si>
  <si>
    <t>1 - PROVENTOS</t>
  </si>
  <si>
    <t>DISCRIMINAÇÃO</t>
  </si>
  <si>
    <t>VALOR EM R$</t>
  </si>
  <si>
    <t>Valor da remuneração</t>
  </si>
  <si>
    <t>Total dos Proventos ................................................................................................</t>
  </si>
  <si>
    <t>2 - DESCONTOS</t>
  </si>
  <si>
    <t>Contribuição Previdenciária do INSS</t>
  </si>
  <si>
    <t>3 - LÍQUIDO A RECEBER</t>
  </si>
  <si>
    <t>A importância líquida de R$</t>
  </si>
  <si>
    <t>Local e data:</t>
  </si>
  <si>
    <t xml:space="preserve">, </t>
  </si>
  <si>
    <t>de</t>
  </si>
  <si>
    <t>.</t>
  </si>
  <si>
    <t>x</t>
  </si>
  <si>
    <t>% de IRRF</t>
  </si>
  <si>
    <t>Parcela a Deduzir</t>
  </si>
  <si>
    <t>Total dos Descontos ................................................................................................</t>
  </si>
  <si>
    <t>)</t>
  </si>
  <si>
    <t>Recebi de:</t>
  </si>
  <si>
    <r>
      <t xml:space="preserve">Imposto de Renda - </t>
    </r>
    <r>
      <rPr>
        <b/>
        <sz val="10"/>
        <rFont val="Arial"/>
        <family val="2"/>
      </rPr>
      <t>(</t>
    </r>
    <r>
      <rPr>
        <sz val="10"/>
        <rFont val="Arial"/>
        <family val="0"/>
      </rPr>
      <t>nº de dependentes</t>
    </r>
  </si>
  <si>
    <t>www.sertacontabil.com.br</t>
  </si>
  <si>
    <t>RECIBO DE PAGAMENTO 13º SALÁRIO</t>
  </si>
  <si>
    <t>, conforme demonstrativo acima, referente 13 salário pelo</t>
  </si>
  <si>
    <t>que dou plena, total e irrevogável quitação.</t>
  </si>
  <si>
    <t>Adiantamento 1º parcela</t>
  </si>
  <si>
    <t>DEMONSTRATIVO DAS REMUNERAÇÕES E DESCONTOS DO 13º SALÁRIO</t>
  </si>
  <si>
    <t>TABELA PARA CÁLCULO MENSAL DO IMPOSTO DE RENDA</t>
  </si>
  <si>
    <t>VALORES</t>
  </si>
  <si>
    <t>De</t>
  </si>
  <si>
    <t>Até</t>
  </si>
  <si>
    <t>Alíquota em %</t>
  </si>
  <si>
    <t>-</t>
  </si>
  <si>
    <t>7,5</t>
  </si>
  <si>
    <t>15</t>
  </si>
  <si>
    <t>22,5</t>
  </si>
  <si>
    <t>27,5</t>
  </si>
  <si>
    <t>DEDUÇÕES</t>
  </si>
  <si>
    <t>Valor permitido de dedução por dependente ........................</t>
  </si>
  <si>
    <t>Teto Máximo para desconto</t>
  </si>
  <si>
    <t>DESCONTOS</t>
  </si>
  <si>
    <t>Base de cálculo</t>
  </si>
  <si>
    <t>(-) INSS</t>
  </si>
  <si>
    <t>(-) Dedução por dependente</t>
  </si>
  <si>
    <t>(-) Parcela a deduzir</t>
  </si>
  <si>
    <t>IRRF a descontar</t>
  </si>
  <si>
    <t>Total dos rendimentos</t>
  </si>
  <si>
    <t>TABELA PARA CÁLCULO MENSAL DO INSS</t>
  </si>
  <si>
    <t>ATUALIZADO EM</t>
  </si>
  <si>
    <t>9</t>
  </si>
  <si>
    <t>12</t>
  </si>
  <si>
    <t>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</si>
</sst>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;;;"/>
    <numFmt numFmtId="183" formatCode="[$-416]dddd\,\ d&quot; de &quot;mmmm&quot; de &quot;yyyy"/>
    <numFmt numFmtId="184" formatCode="dd/mm/yy;@"/>
    <numFmt numFmtId="185" formatCode="#,##0.00;[Red]#,##0.00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20"/>
      <color indexed="56"/>
      <name val="Arial"/>
      <family val="2"/>
    </font>
    <font>
      <sz val="10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 tint="-0.24997000396251678"/>
      <name val="Arial"/>
      <family val="2"/>
    </font>
    <font>
      <b/>
      <sz val="20"/>
      <color rgb="FF002060"/>
      <name val="Arial"/>
      <family val="2"/>
    </font>
    <font>
      <b/>
      <i/>
      <sz val="10"/>
      <color rgb="FFFF0000"/>
      <name val="Arial"/>
      <family val="2"/>
    </font>
    <font>
      <sz val="10"/>
      <color rgb="FFFFFF9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>
      <protection hidden="1"/>
    </xf>
  </cellStyleXfs>
  <cellXfs count="166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73" fontId="1" fillId="0" borderId="11" xfId="61" applyNumberFormat="1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6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" fillId="35" borderId="20" xfId="0" applyFont="1" applyFill="1" applyBorder="1" applyAlignment="1" applyProtection="1">
      <alignment horizontal="center"/>
      <protection hidden="1"/>
    </xf>
    <xf numFmtId="4" fontId="1" fillId="35" borderId="20" xfId="0" applyNumberFormat="1" applyFont="1" applyFill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/>
      <protection hidden="1"/>
    </xf>
    <xf numFmtId="49" fontId="0" fillId="0" borderId="20" xfId="0" applyNumberFormat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 horizontal="center"/>
      <protection hidden="1"/>
    </xf>
    <xf numFmtId="0" fontId="54" fillId="34" borderId="10" xfId="0" applyFon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1" fillId="35" borderId="21" xfId="0" applyFont="1" applyFill="1" applyBorder="1" applyAlignment="1" applyProtection="1">
      <alignment horizontal="center"/>
      <protection hidden="1"/>
    </xf>
    <xf numFmtId="39" fontId="0" fillId="0" borderId="20" xfId="0" applyNumberFormat="1" applyBorder="1" applyAlignment="1" applyProtection="1">
      <alignment/>
      <protection hidden="1"/>
    </xf>
    <xf numFmtId="4" fontId="14" fillId="36" borderId="0" xfId="0" applyNumberFormat="1" applyFont="1" applyFill="1" applyAlignment="1" applyProtection="1">
      <alignment horizontal="right"/>
      <protection hidden="1"/>
    </xf>
    <xf numFmtId="0" fontId="15" fillId="33" borderId="22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5" fillId="33" borderId="24" xfId="0" applyFont="1" applyFill="1" applyBorder="1" applyAlignment="1" applyProtection="1">
      <alignment horizontal="center" vertical="center"/>
      <protection hidden="1"/>
    </xf>
    <xf numFmtId="0" fontId="15" fillId="33" borderId="25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15" fillId="33" borderId="26" xfId="0" applyFont="1" applyFill="1" applyBorder="1" applyAlignment="1" applyProtection="1">
      <alignment horizontal="center" vertical="center"/>
      <protection hidden="1"/>
    </xf>
    <xf numFmtId="14" fontId="55" fillId="33" borderId="25" xfId="0" applyNumberFormat="1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 applyProtection="1">
      <alignment horizontal="center" vertical="center"/>
      <protection hidden="1"/>
    </xf>
    <xf numFmtId="0" fontId="55" fillId="33" borderId="26" xfId="0" applyFont="1" applyFill="1" applyBorder="1" applyAlignment="1" applyProtection="1">
      <alignment horizontal="center" vertical="center"/>
      <protection hidden="1"/>
    </xf>
    <xf numFmtId="0" fontId="55" fillId="33" borderId="27" xfId="0" applyFont="1" applyFill="1" applyBorder="1" applyAlignment="1" applyProtection="1">
      <alignment horizontal="center" vertical="center"/>
      <protection hidden="1"/>
    </xf>
    <xf numFmtId="0" fontId="55" fillId="33" borderId="28" xfId="0" applyFont="1" applyFill="1" applyBorder="1" applyAlignment="1" applyProtection="1">
      <alignment horizontal="center" vertical="center"/>
      <protection hidden="1"/>
    </xf>
    <xf numFmtId="0" fontId="55" fillId="33" borderId="29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left"/>
      <protection hidden="1"/>
    </xf>
    <xf numFmtId="0" fontId="1" fillId="34" borderId="10" xfId="0" applyFont="1" applyFill="1" applyBorder="1" applyAlignment="1" applyProtection="1">
      <alignment horizontal="left"/>
      <protection hidden="1"/>
    </xf>
    <xf numFmtId="177" fontId="8" fillId="34" borderId="10" xfId="0" applyNumberFormat="1" applyFont="1" applyFill="1" applyBorder="1" applyAlignment="1" applyProtection="1">
      <alignment horizontal="center"/>
      <protection hidden="1"/>
    </xf>
    <xf numFmtId="177" fontId="8" fillId="34" borderId="11" xfId="0" applyNumberFormat="1" applyFont="1" applyFill="1" applyBorder="1" applyAlignment="1" applyProtection="1">
      <alignment horizontal="center"/>
      <protection hidden="1"/>
    </xf>
    <xf numFmtId="177" fontId="1" fillId="37" borderId="10" xfId="0" applyNumberFormat="1" applyFont="1" applyFill="1" applyBorder="1" applyAlignment="1" applyProtection="1">
      <alignment horizontal="center"/>
      <protection hidden="1"/>
    </xf>
    <xf numFmtId="177" fontId="1" fillId="37" borderId="11" xfId="0" applyNumberFormat="1" applyFont="1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left"/>
      <protection hidden="1"/>
    </xf>
    <xf numFmtId="0" fontId="0" fillId="34" borderId="10" xfId="0" applyFill="1" applyBorder="1" applyAlignment="1" applyProtection="1">
      <alignment horizontal="left"/>
      <protection hidden="1"/>
    </xf>
    <xf numFmtId="177" fontId="0" fillId="34" borderId="10" xfId="0" applyNumberFormat="1" applyFill="1" applyBorder="1" applyAlignment="1" applyProtection="1">
      <alignment horizontal="center"/>
      <protection hidden="1"/>
    </xf>
    <xf numFmtId="177" fontId="0" fillId="34" borderId="11" xfId="0" applyNumberForma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177" fontId="0" fillId="34" borderId="10" xfId="0" applyNumberFormat="1" applyFill="1" applyBorder="1" applyAlignment="1" applyProtection="1">
      <alignment horizontal="right"/>
      <protection hidden="1"/>
    </xf>
    <xf numFmtId="177" fontId="0" fillId="34" borderId="11" xfId="0" applyNumberFormat="1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right"/>
      <protection hidden="1"/>
    </xf>
    <xf numFmtId="0" fontId="1" fillId="34" borderId="30" xfId="0" applyFont="1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185" fontId="9" fillId="34" borderId="0" xfId="61" applyNumberFormat="1" applyFont="1" applyFill="1" applyBorder="1" applyAlignment="1">
      <alignment horizontal="right"/>
      <protection hidden="1"/>
    </xf>
    <xf numFmtId="0" fontId="0" fillId="0" borderId="31" xfId="0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hidden="1" locked="0"/>
    </xf>
    <xf numFmtId="177" fontId="1" fillId="0" borderId="0" xfId="61" applyFont="1" applyAlignment="1" applyProtection="1">
      <alignment horizontal="right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177" fontId="4" fillId="37" borderId="10" xfId="61" applyFont="1" applyFill="1" applyBorder="1" applyAlignment="1" applyProtection="1">
      <alignment horizontal="right"/>
      <protection hidden="1"/>
    </xf>
    <xf numFmtId="177" fontId="4" fillId="37" borderId="11" xfId="6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30" xfId="0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left"/>
      <protection hidden="1"/>
    </xf>
    <xf numFmtId="0" fontId="3" fillId="0" borderId="30" xfId="0" applyFont="1" applyBorder="1" applyAlignment="1" applyProtection="1">
      <alignment horizontal="left"/>
      <protection hidden="1"/>
    </xf>
    <xf numFmtId="0" fontId="3" fillId="0" borderId="33" xfId="0" applyFont="1" applyBorder="1" applyAlignment="1" applyProtection="1">
      <alignment horizontal="left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177" fontId="1" fillId="37" borderId="21" xfId="61" applyFont="1" applyFill="1" applyBorder="1" applyAlignment="1" applyProtection="1">
      <alignment horizontal="right"/>
      <protection hidden="1"/>
    </xf>
    <xf numFmtId="177" fontId="1" fillId="37" borderId="10" xfId="61" applyFont="1" applyFill="1" applyBorder="1" applyAlignment="1" applyProtection="1">
      <alignment horizontal="right"/>
      <protection hidden="1"/>
    </xf>
    <xf numFmtId="177" fontId="1" fillId="37" borderId="11" xfId="61" applyFont="1" applyFill="1" applyBorder="1" applyAlignment="1" applyProtection="1">
      <alignment horizontal="right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177" fontId="0" fillId="0" borderId="31" xfId="61" applyFont="1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77" fontId="0" fillId="0" borderId="21" xfId="61" applyFont="1" applyBorder="1" applyAlignment="1" applyProtection="1">
      <alignment horizontal="left"/>
      <protection hidden="1" locked="0"/>
    </xf>
    <xf numFmtId="177" fontId="0" fillId="0" borderId="10" xfId="61" applyFont="1" applyBorder="1" applyAlignment="1" applyProtection="1">
      <alignment horizontal="left"/>
      <protection hidden="1" locked="0"/>
    </xf>
    <xf numFmtId="177" fontId="0" fillId="0" borderId="11" xfId="61" applyFont="1" applyBorder="1" applyAlignment="1" applyProtection="1">
      <alignment horizontal="left"/>
      <protection hidden="1" locked="0"/>
    </xf>
    <xf numFmtId="0" fontId="0" fillId="0" borderId="21" xfId="0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177" fontId="0" fillId="0" borderId="35" xfId="61" applyFont="1" applyBorder="1" applyAlignment="1" applyProtection="1">
      <alignment horizontal="right"/>
      <protection hidden="1"/>
    </xf>
    <xf numFmtId="177" fontId="0" fillId="0" borderId="34" xfId="61" applyFont="1" applyBorder="1" applyAlignment="1" applyProtection="1">
      <alignment horizontal="right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177" fontId="0" fillId="0" borderId="21" xfId="61" applyFont="1" applyBorder="1" applyAlignment="1">
      <alignment horizontal="right"/>
      <protection hidden="1"/>
    </xf>
    <xf numFmtId="177" fontId="0" fillId="0" borderId="10" xfId="61" applyFont="1" applyBorder="1" applyAlignment="1">
      <alignment horizontal="right"/>
      <protection hidden="1"/>
    </xf>
    <xf numFmtId="177" fontId="0" fillId="0" borderId="11" xfId="61" applyFont="1" applyBorder="1" applyAlignment="1">
      <alignment horizontal="right"/>
      <protection hidden="1"/>
    </xf>
    <xf numFmtId="0" fontId="4" fillId="37" borderId="21" xfId="0" applyFont="1" applyFill="1" applyBorder="1" applyAlignment="1" applyProtection="1">
      <alignment horizontal="left"/>
      <protection hidden="1"/>
    </xf>
    <xf numFmtId="0" fontId="4" fillId="37" borderId="10" xfId="0" applyFont="1" applyFill="1" applyBorder="1" applyAlignment="1" applyProtection="1">
      <alignment horizontal="left"/>
      <protection hidden="1"/>
    </xf>
    <xf numFmtId="0" fontId="4" fillId="37" borderId="11" xfId="0" applyFont="1" applyFill="1" applyBorder="1" applyAlignment="1" applyProtection="1">
      <alignment horizontal="left"/>
      <protection hidden="1"/>
    </xf>
    <xf numFmtId="177" fontId="0" fillId="0" borderId="35" xfId="61" applyFont="1" applyBorder="1" applyAlignment="1" applyProtection="1">
      <alignment horizontal="left"/>
      <protection hidden="1" locked="0"/>
    </xf>
    <xf numFmtId="177" fontId="0" fillId="0" borderId="31" xfId="61" applyFont="1" applyBorder="1" applyAlignment="1" applyProtection="1">
      <alignment horizontal="left"/>
      <protection hidden="1" locked="0"/>
    </xf>
    <xf numFmtId="177" fontId="0" fillId="0" borderId="34" xfId="61" applyFont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0" fillId="0" borderId="35" xfId="0" applyBorder="1" applyAlignment="1" applyProtection="1">
      <alignment horizontal="left"/>
      <protection hidden="1" locked="0"/>
    </xf>
    <xf numFmtId="0" fontId="0" fillId="0" borderId="31" xfId="0" applyBorder="1" applyAlignment="1" applyProtection="1">
      <alignment horizontal="left"/>
      <protection hidden="1" locked="0"/>
    </xf>
    <xf numFmtId="0" fontId="0" fillId="0" borderId="34" xfId="0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34" xfId="0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left"/>
      <protection hidden="1" locked="0"/>
    </xf>
    <xf numFmtId="0" fontId="0" fillId="0" borderId="31" xfId="0" applyFont="1" applyBorder="1" applyAlignment="1" applyProtection="1">
      <alignment horizontal="left"/>
      <protection hidden="1" locked="0"/>
    </xf>
    <xf numFmtId="0" fontId="0" fillId="0" borderId="34" xfId="0" applyFont="1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center"/>
      <protection hidden="1"/>
    </xf>
    <xf numFmtId="177" fontId="54" fillId="34" borderId="10" xfId="61" applyFont="1" applyFill="1" applyBorder="1" applyAlignment="1">
      <alignment horizontal="center"/>
      <protection hidden="1"/>
    </xf>
    <xf numFmtId="177" fontId="56" fillId="34" borderId="10" xfId="61" applyFont="1" applyFill="1" applyBorder="1" applyAlignment="1">
      <alignment horizontal="center"/>
      <protection hidden="1"/>
    </xf>
    <xf numFmtId="173" fontId="0" fillId="0" borderId="10" xfId="61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34" xfId="0" applyFont="1" applyBorder="1" applyAlignment="1" applyProtection="1">
      <alignment horizontal="left"/>
      <protection hidden="1"/>
    </xf>
    <xf numFmtId="14" fontId="1" fillId="38" borderId="20" xfId="0" applyNumberFormat="1" applyFont="1" applyFill="1" applyBorder="1" applyAlignment="1" applyProtection="1">
      <alignment horizontal="center"/>
      <protection hidden="1"/>
    </xf>
    <xf numFmtId="0" fontId="1" fillId="38" borderId="20" xfId="0" applyFont="1" applyFill="1" applyBorder="1" applyAlignment="1" applyProtection="1">
      <alignment horizontal="center"/>
      <protection hidden="1"/>
    </xf>
    <xf numFmtId="4" fontId="14" fillId="36" borderId="30" xfId="0" applyNumberFormat="1" applyFont="1" applyFill="1" applyBorder="1" applyAlignment="1" applyProtection="1">
      <alignment horizontal="right"/>
      <protection hidden="1"/>
    </xf>
    <xf numFmtId="0" fontId="4" fillId="35" borderId="20" xfId="0" applyFont="1" applyFill="1" applyBorder="1" applyAlignment="1" applyProtection="1">
      <alignment horizontal="center"/>
      <protection hidden="1"/>
    </xf>
    <xf numFmtId="0" fontId="1" fillId="35" borderId="20" xfId="0" applyFont="1" applyFill="1" applyBorder="1" applyAlignment="1" applyProtection="1">
      <alignment horizontal="center"/>
      <protection hidden="1"/>
    </xf>
    <xf numFmtId="0" fontId="9" fillId="39" borderId="20" xfId="0" applyFont="1" applyFill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44" applyFill="1" applyBorder="1" applyAlignment="1" applyProtection="1">
      <alignment horizontal="center"/>
      <protection hidden="1"/>
    </xf>
    <xf numFmtId="0" fontId="10" fillId="0" borderId="0" xfId="44" applyFont="1" applyFill="1" applyBorder="1" applyAlignment="1" applyProtection="1">
      <alignment horizontal="center"/>
      <protection hidden="1"/>
    </xf>
    <xf numFmtId="0" fontId="1" fillId="39" borderId="20" xfId="0" applyFont="1" applyFill="1" applyBorder="1" applyAlignment="1" applyProtection="1">
      <alignment horizontal="center"/>
      <protection hidden="1"/>
    </xf>
    <xf numFmtId="49" fontId="0" fillId="0" borderId="20" xfId="0" applyNumberFormat="1" applyFont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40" borderId="0" xfId="0" applyFont="1" applyFill="1" applyBorder="1" applyAlignment="1" applyProtection="1">
      <alignment/>
      <protection hidden="1"/>
    </xf>
    <xf numFmtId="177" fontId="57" fillId="40" borderId="0" xfId="0" applyNumberFormat="1" applyFont="1" applyFill="1" applyBorder="1" applyAlignment="1" applyProtection="1">
      <alignment horizontal="right"/>
      <protection hidden="1"/>
    </xf>
    <xf numFmtId="2" fontId="57" fillId="40" borderId="0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4"/>
  <sheetViews>
    <sheetView showGridLines="0" showRowColHeaders="0" tabSelected="1" defaultGridColor="0" zoomScalePageLayoutView="0" colorId="8" workbookViewId="0" topLeftCell="P3">
      <selection activeCell="AZ18" sqref="AZ18:BI18"/>
    </sheetView>
  </sheetViews>
  <sheetFormatPr defaultColWidth="1.8515625" defaultRowHeight="12.75"/>
  <cols>
    <col min="1" max="16384" width="1.8515625" style="4" customWidth="1"/>
  </cols>
  <sheetData>
    <row r="1" spans="1:17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</row>
    <row r="2" spans="1:176" ht="2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78"/>
      <c r="V2" s="132" t="s">
        <v>27</v>
      </c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78"/>
      <c r="BU2" s="2"/>
      <c r="BV2" s="39" t="s">
        <v>53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1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</row>
    <row r="3" spans="1:17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78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78"/>
      <c r="BU3" s="2"/>
      <c r="BV3" s="42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</row>
    <row r="4" spans="1:17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78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8"/>
      <c r="BU4" s="2"/>
      <c r="BV4" s="45">
        <v>44575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7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</row>
    <row r="5" spans="1:176" s="6" customFormat="1" ht="8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  <c r="T5" s="2"/>
      <c r="U5" s="78"/>
      <c r="V5" s="88" t="s">
        <v>0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90"/>
      <c r="BG5" s="88" t="s">
        <v>1</v>
      </c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90"/>
      <c r="BT5" s="78"/>
      <c r="BU5" s="2"/>
      <c r="BV5" s="48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50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</row>
    <row r="6" spans="1:176" ht="14.25" thickBo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78"/>
      <c r="V6" s="129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1"/>
      <c r="BG6" s="134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78"/>
      <c r="BU6" s="2"/>
      <c r="BV6" s="2"/>
      <c r="BW6" s="2"/>
      <c r="BX6" s="2"/>
      <c r="BY6" s="2"/>
      <c r="BZ6" s="2"/>
      <c r="CA6" s="2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</row>
    <row r="7" spans="1:176" s="6" customFormat="1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2"/>
      <c r="U7" s="78"/>
      <c r="V7" s="88" t="s">
        <v>2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90"/>
      <c r="BT7" s="78"/>
      <c r="BU7" s="2"/>
      <c r="BV7" s="2"/>
      <c r="BW7" s="2"/>
      <c r="BX7" s="2"/>
      <c r="BY7" s="2"/>
      <c r="BZ7" s="2"/>
      <c r="CA7" s="16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8"/>
      <c r="CZ7" s="2"/>
      <c r="DA7" s="2"/>
      <c r="DB7" s="162"/>
      <c r="DC7" s="162"/>
      <c r="DD7" s="162"/>
      <c r="DE7" s="162"/>
      <c r="DF7" s="162"/>
      <c r="DG7" s="162"/>
      <c r="DH7" s="162"/>
      <c r="DI7" s="162"/>
      <c r="DJ7" s="16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78"/>
      <c r="V8" s="138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40"/>
      <c r="BT8" s="78"/>
      <c r="BU8" s="2"/>
      <c r="BV8" s="2"/>
      <c r="BW8" s="2"/>
      <c r="BX8" s="2"/>
      <c r="BY8" s="2"/>
      <c r="BZ8" s="2"/>
      <c r="CA8" s="19"/>
      <c r="CB8" s="62" t="s">
        <v>45</v>
      </c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20"/>
      <c r="CZ8" s="2"/>
      <c r="DA8" s="2"/>
      <c r="DB8" s="162"/>
      <c r="DC8" s="162"/>
      <c r="DD8" s="162"/>
      <c r="DE8" s="162"/>
      <c r="DF8" s="162"/>
      <c r="DG8" s="162"/>
      <c r="DH8" s="162"/>
      <c r="DI8" s="162"/>
      <c r="DJ8" s="16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</row>
    <row r="9" spans="1:176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78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78"/>
      <c r="BU9" s="2"/>
      <c r="BV9" s="2"/>
      <c r="BW9" s="2"/>
      <c r="BX9" s="2"/>
      <c r="BY9" s="2"/>
      <c r="BZ9" s="2"/>
      <c r="CA9" s="19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0"/>
      <c r="CZ9" s="2"/>
      <c r="DA9" s="2"/>
      <c r="DB9" s="162"/>
      <c r="DC9" s="162"/>
      <c r="DD9" s="162"/>
      <c r="DE9" s="162"/>
      <c r="DF9" s="162"/>
      <c r="DG9" s="162"/>
      <c r="DH9" s="162"/>
      <c r="DI9" s="162"/>
      <c r="DJ9" s="16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</row>
    <row r="10" spans="1:176" s="6" customFormat="1" ht="8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"/>
      <c r="T10" s="2"/>
      <c r="U10" s="78"/>
      <c r="V10" s="88" t="s">
        <v>3</v>
      </c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90"/>
      <c r="AX10" s="91" t="s">
        <v>5</v>
      </c>
      <c r="AY10" s="92"/>
      <c r="AZ10" s="92"/>
      <c r="BA10" s="92"/>
      <c r="BB10" s="92"/>
      <c r="BC10" s="92"/>
      <c r="BD10" s="92"/>
      <c r="BE10" s="92"/>
      <c r="BF10" s="93"/>
      <c r="BG10" s="91" t="s">
        <v>4</v>
      </c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3"/>
      <c r="BT10" s="78"/>
      <c r="BU10" s="2"/>
      <c r="BV10" s="2"/>
      <c r="BW10" s="2"/>
      <c r="BX10" s="2"/>
      <c r="BY10" s="2"/>
      <c r="BZ10" s="2"/>
      <c r="CA10" s="19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0"/>
      <c r="CZ10" s="2"/>
      <c r="DA10" s="2"/>
      <c r="DB10" s="162"/>
      <c r="DC10" s="163"/>
      <c r="DD10" s="163"/>
      <c r="DE10" s="163"/>
      <c r="DF10" s="163"/>
      <c r="DG10" s="163"/>
      <c r="DH10" s="163"/>
      <c r="DI10" s="163"/>
      <c r="DJ10" s="163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</row>
    <row r="11" spans="1:17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78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1"/>
      <c r="AX11" s="134"/>
      <c r="AY11" s="135"/>
      <c r="AZ11" s="135"/>
      <c r="BA11" s="135"/>
      <c r="BB11" s="135"/>
      <c r="BC11" s="135"/>
      <c r="BD11" s="135"/>
      <c r="BE11" s="135"/>
      <c r="BF11" s="136"/>
      <c r="BG11" s="134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78"/>
      <c r="BU11" s="2"/>
      <c r="BV11" s="2"/>
      <c r="BW11" s="2"/>
      <c r="BX11" s="2"/>
      <c r="BY11" s="2"/>
      <c r="BZ11" s="2"/>
      <c r="CA11" s="19"/>
      <c r="CB11" s="58" t="s">
        <v>51</v>
      </c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15"/>
      <c r="CQ11" s="60">
        <f>+BJ22</f>
        <v>0</v>
      </c>
      <c r="CR11" s="60"/>
      <c r="CS11" s="60"/>
      <c r="CT11" s="60"/>
      <c r="CU11" s="60"/>
      <c r="CV11" s="60"/>
      <c r="CW11" s="60"/>
      <c r="CX11" s="61"/>
      <c r="CY11" s="20"/>
      <c r="CZ11" s="2"/>
      <c r="DA11" s="2"/>
      <c r="DB11" s="162"/>
      <c r="DC11" s="164" t="str">
        <f>IF(CQ11&lt;tabela!B23,tabela!C23,IF(CQ11&lt;tabela!B24,tabela!C24,IF(CQ11&lt;tabela!B25,tabela!C25,IF(CQ11&lt;tabela!B26,tabela!C26,))))</f>
        <v>7,5</v>
      </c>
      <c r="DD11" s="164"/>
      <c r="DE11" s="164"/>
      <c r="DF11" s="164"/>
      <c r="DG11" s="164"/>
      <c r="DH11" s="164"/>
      <c r="DI11" s="164"/>
      <c r="DJ11" s="164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</row>
    <row r="12" spans="1:176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78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78"/>
      <c r="BU12" s="2"/>
      <c r="BV12" s="2"/>
      <c r="BW12" s="2"/>
      <c r="BX12" s="2"/>
      <c r="BY12" s="2"/>
      <c r="BZ12" s="2"/>
      <c r="CA12" s="19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0"/>
      <c r="CZ12" s="2"/>
      <c r="DA12" s="2"/>
      <c r="DB12" s="162"/>
      <c r="DC12" s="163"/>
      <c r="DD12" s="163"/>
      <c r="DE12" s="163"/>
      <c r="DF12" s="163"/>
      <c r="DG12" s="163"/>
      <c r="DH12" s="163"/>
      <c r="DI12" s="163"/>
      <c r="DJ12" s="163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</row>
    <row r="13" spans="1:17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78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78"/>
      <c r="BU13" s="2"/>
      <c r="BV13" s="2"/>
      <c r="BW13" s="2"/>
      <c r="BX13" s="2"/>
      <c r="BY13" s="2"/>
      <c r="BZ13" s="2"/>
      <c r="CA13" s="19"/>
      <c r="CB13" s="63" t="s">
        <v>47</v>
      </c>
      <c r="CC13" s="64"/>
      <c r="CD13" s="64"/>
      <c r="CE13" s="64"/>
      <c r="CF13" s="33"/>
      <c r="CG13" s="142"/>
      <c r="CH13" s="142"/>
      <c r="CI13" s="142"/>
      <c r="CJ13" s="142"/>
      <c r="CK13" s="142"/>
      <c r="CL13" s="143"/>
      <c r="CM13" s="143"/>
      <c r="CN13" s="143"/>
      <c r="CO13" s="143"/>
      <c r="CP13" s="143"/>
      <c r="CQ13" s="54">
        <f>+DC14</f>
        <v>0</v>
      </c>
      <c r="CR13" s="54"/>
      <c r="CS13" s="54"/>
      <c r="CT13" s="54"/>
      <c r="CU13" s="54"/>
      <c r="CV13" s="54"/>
      <c r="CW13" s="54"/>
      <c r="CX13" s="55"/>
      <c r="CY13" s="20"/>
      <c r="CZ13" s="2"/>
      <c r="DA13" s="2"/>
      <c r="DB13" s="162"/>
      <c r="DC13" s="165">
        <f>IF(DC11=0,+tabela!D27,0)</f>
        <v>0</v>
      </c>
      <c r="DD13" s="165"/>
      <c r="DE13" s="165"/>
      <c r="DF13" s="165"/>
      <c r="DG13" s="165"/>
      <c r="DH13" s="165"/>
      <c r="DI13" s="165"/>
      <c r="DJ13" s="165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</row>
    <row r="14" spans="1:17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78"/>
      <c r="V14" s="128" t="s">
        <v>31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78"/>
      <c r="BU14" s="2"/>
      <c r="BV14" s="2"/>
      <c r="BW14" s="2"/>
      <c r="BX14" s="2"/>
      <c r="BY14" s="2"/>
      <c r="BZ14" s="2"/>
      <c r="CA14" s="19"/>
      <c r="CB14" s="58" t="s">
        <v>48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15"/>
      <c r="CQ14" s="54">
        <f>SUM(AO26*AS26)</f>
        <v>0</v>
      </c>
      <c r="CR14" s="54"/>
      <c r="CS14" s="54"/>
      <c r="CT14" s="54"/>
      <c r="CU14" s="54"/>
      <c r="CV14" s="54"/>
      <c r="CW14" s="54"/>
      <c r="CX14" s="55"/>
      <c r="CY14" s="22"/>
      <c r="CZ14" s="14"/>
      <c r="DA14" s="14"/>
      <c r="DB14" s="162"/>
      <c r="DC14" s="165">
        <f>IF(DC11&gt;0,+(CQ11*DC11)/100,+DC13)</f>
        <v>0</v>
      </c>
      <c r="DD14" s="165"/>
      <c r="DE14" s="165"/>
      <c r="DF14" s="165"/>
      <c r="DG14" s="165"/>
      <c r="DH14" s="165"/>
      <c r="DI14" s="165"/>
      <c r="DJ14" s="165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</row>
    <row r="15" spans="1:17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78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8"/>
      <c r="BU15" s="2"/>
      <c r="BV15" s="2"/>
      <c r="BW15" s="2"/>
      <c r="BX15" s="2"/>
      <c r="BY15" s="2"/>
      <c r="BZ15" s="2"/>
      <c r="CA15" s="19"/>
      <c r="CB15" s="52" t="s">
        <v>46</v>
      </c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15"/>
      <c r="CQ15" s="56">
        <f>+CQ11-CQ13-CQ14</f>
        <v>0</v>
      </c>
      <c r="CR15" s="56"/>
      <c r="CS15" s="56"/>
      <c r="CT15" s="56"/>
      <c r="CU15" s="56"/>
      <c r="CV15" s="56"/>
      <c r="CW15" s="56"/>
      <c r="CX15" s="57"/>
      <c r="CY15" s="20"/>
      <c r="CZ15" s="2"/>
      <c r="DA15" s="2"/>
      <c r="DB15" s="162"/>
      <c r="DC15" s="163"/>
      <c r="DD15" s="163"/>
      <c r="DE15" s="163"/>
      <c r="DF15" s="163"/>
      <c r="DG15" s="163"/>
      <c r="DH15" s="163"/>
      <c r="DI15" s="163"/>
      <c r="DJ15" s="163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</row>
    <row r="16" spans="1:17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78"/>
      <c r="V16" s="122" t="s">
        <v>6</v>
      </c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78"/>
      <c r="BU16" s="2"/>
      <c r="BV16" s="2"/>
      <c r="BW16" s="2"/>
      <c r="BX16" s="2"/>
      <c r="BY16" s="2"/>
      <c r="BZ16" s="2"/>
      <c r="CA16" s="19"/>
      <c r="CB16" s="58" t="s">
        <v>20</v>
      </c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15"/>
      <c r="CQ16" s="65" t="str">
        <f>IF(CQ15&lt;tabela!B10,tabela!C10,IF(CQ15&lt;tabela!B11,tabela!C11,IF(CQ15&lt;tabela!B12,tabela!C12,IF(CQ15&lt;tabela!B13,tabela!C13,IF(CQ15&gt;tabela!B26,tabela!C14,0)))))</f>
        <v>-</v>
      </c>
      <c r="CR16" s="65"/>
      <c r="CS16" s="65"/>
      <c r="CT16" s="65"/>
      <c r="CU16" s="65"/>
      <c r="CV16" s="65"/>
      <c r="CW16" s="65"/>
      <c r="CX16" s="66"/>
      <c r="CY16" s="20"/>
      <c r="CZ16" s="2"/>
      <c r="DA16" s="2"/>
      <c r="DB16" s="162"/>
      <c r="DC16" s="162"/>
      <c r="DD16" s="162"/>
      <c r="DE16" s="162"/>
      <c r="DF16" s="162"/>
      <c r="DG16" s="162"/>
      <c r="DH16" s="162"/>
      <c r="DI16" s="162"/>
      <c r="DJ16" s="16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</row>
    <row r="17" spans="1:176" s="6" customFormat="1" ht="8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"/>
      <c r="T17" s="2"/>
      <c r="U17" s="78"/>
      <c r="V17" s="88" t="s">
        <v>7</v>
      </c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  <c r="AZ17" s="91" t="s">
        <v>8</v>
      </c>
      <c r="BA17" s="92"/>
      <c r="BB17" s="92"/>
      <c r="BC17" s="92"/>
      <c r="BD17" s="92"/>
      <c r="BE17" s="92"/>
      <c r="BF17" s="92"/>
      <c r="BG17" s="92"/>
      <c r="BH17" s="92"/>
      <c r="BI17" s="93"/>
      <c r="BJ17" s="91" t="s">
        <v>8</v>
      </c>
      <c r="BK17" s="92"/>
      <c r="BL17" s="92"/>
      <c r="BM17" s="92"/>
      <c r="BN17" s="92"/>
      <c r="BO17" s="92"/>
      <c r="BP17" s="92"/>
      <c r="BQ17" s="92"/>
      <c r="BR17" s="92"/>
      <c r="BS17" s="93"/>
      <c r="BT17" s="78"/>
      <c r="BU17" s="2"/>
      <c r="BV17" s="2"/>
      <c r="BW17" s="2"/>
      <c r="BX17" s="2"/>
      <c r="BY17" s="2"/>
      <c r="BZ17" s="2"/>
      <c r="CA17" s="19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0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</row>
    <row r="18" spans="1:17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78"/>
      <c r="V18" s="145" t="s">
        <v>9</v>
      </c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7"/>
      <c r="AZ18" s="125"/>
      <c r="BA18" s="126"/>
      <c r="BB18" s="126"/>
      <c r="BC18" s="126"/>
      <c r="BD18" s="126"/>
      <c r="BE18" s="126"/>
      <c r="BF18" s="126"/>
      <c r="BG18" s="126"/>
      <c r="BH18" s="126"/>
      <c r="BI18" s="12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7"/>
      <c r="BT18" s="78"/>
      <c r="BU18" s="2"/>
      <c r="BV18" s="2"/>
      <c r="BW18" s="2"/>
      <c r="BX18" s="2"/>
      <c r="BY18" s="2"/>
      <c r="BZ18" s="2"/>
      <c r="CA18" s="19"/>
      <c r="CB18" s="58" t="s">
        <v>49</v>
      </c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15"/>
      <c r="CQ18" s="67" t="str">
        <f>IF(CQ16=tabela!C10,tabela!D10,IF(CQ16=tabela!C11,tabela!D11,IF(CQ16=tabela!C12,tabela!D12,IF(CQ16=tabela!C13,tabela!D13,IF(CQ16=tabela!C14,tabela!D14)))))</f>
        <v>-</v>
      </c>
      <c r="CR18" s="67"/>
      <c r="CS18" s="67"/>
      <c r="CT18" s="67"/>
      <c r="CU18" s="67"/>
      <c r="CV18" s="67"/>
      <c r="CW18" s="67"/>
      <c r="CX18" s="68"/>
      <c r="CY18" s="20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</row>
    <row r="19" spans="1:17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78"/>
      <c r="V19" s="110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  <c r="AZ19" s="107"/>
      <c r="BA19" s="108"/>
      <c r="BB19" s="108"/>
      <c r="BC19" s="108"/>
      <c r="BD19" s="108"/>
      <c r="BE19" s="108"/>
      <c r="BF19" s="108"/>
      <c r="BG19" s="108"/>
      <c r="BH19" s="108"/>
      <c r="BI19" s="109"/>
      <c r="BJ19" s="115"/>
      <c r="BK19" s="116"/>
      <c r="BL19" s="116"/>
      <c r="BM19" s="116"/>
      <c r="BN19" s="116"/>
      <c r="BO19" s="116"/>
      <c r="BP19" s="116"/>
      <c r="BQ19" s="116"/>
      <c r="BR19" s="116"/>
      <c r="BS19" s="117"/>
      <c r="BT19" s="78"/>
      <c r="BU19" s="2"/>
      <c r="BV19" s="2"/>
      <c r="BW19" s="2"/>
      <c r="BX19" s="2"/>
      <c r="BY19" s="2"/>
      <c r="BZ19" s="2"/>
      <c r="CA19" s="19"/>
      <c r="CB19" s="69" t="s">
        <v>50</v>
      </c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26"/>
      <c r="CQ19" s="71" t="str">
        <f>IF(CQ15&lt;tabela!B10,tabela!D10,SUM((CQ15*CQ16)/100)-CQ18)</f>
        <v>-</v>
      </c>
      <c r="CR19" s="71"/>
      <c r="CS19" s="71"/>
      <c r="CT19" s="71"/>
      <c r="CU19" s="71"/>
      <c r="CV19" s="71"/>
      <c r="CW19" s="71"/>
      <c r="CX19" s="71"/>
      <c r="CY19" s="20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</row>
    <row r="20" spans="1:17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78"/>
      <c r="V20" s="110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2"/>
      <c r="AZ20" s="107"/>
      <c r="BA20" s="108"/>
      <c r="BB20" s="108"/>
      <c r="BC20" s="108"/>
      <c r="BD20" s="108"/>
      <c r="BE20" s="108"/>
      <c r="BF20" s="108"/>
      <c r="BG20" s="108"/>
      <c r="BH20" s="108"/>
      <c r="BI20" s="109"/>
      <c r="BJ20" s="115"/>
      <c r="BK20" s="116"/>
      <c r="BL20" s="116"/>
      <c r="BM20" s="116"/>
      <c r="BN20" s="116"/>
      <c r="BO20" s="116"/>
      <c r="BP20" s="116"/>
      <c r="BQ20" s="116"/>
      <c r="BR20" s="116"/>
      <c r="BS20" s="117"/>
      <c r="BT20" s="78"/>
      <c r="BU20" s="2"/>
      <c r="BV20" s="2"/>
      <c r="BW20" s="2"/>
      <c r="BX20" s="2"/>
      <c r="BY20" s="2"/>
      <c r="BZ20" s="2"/>
      <c r="CA20" s="19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26"/>
      <c r="CQ20" s="71"/>
      <c r="CR20" s="71"/>
      <c r="CS20" s="71"/>
      <c r="CT20" s="71"/>
      <c r="CU20" s="71"/>
      <c r="CV20" s="71"/>
      <c r="CW20" s="71"/>
      <c r="CX20" s="71"/>
      <c r="CY20" s="20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</row>
    <row r="21" spans="1:176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78"/>
      <c r="V21" s="110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07"/>
      <c r="BA21" s="108"/>
      <c r="BB21" s="108"/>
      <c r="BC21" s="108"/>
      <c r="BD21" s="108"/>
      <c r="BE21" s="108"/>
      <c r="BF21" s="108"/>
      <c r="BG21" s="108"/>
      <c r="BH21" s="108"/>
      <c r="BI21" s="109"/>
      <c r="BJ21" s="118"/>
      <c r="BK21" s="72"/>
      <c r="BL21" s="72"/>
      <c r="BM21" s="72"/>
      <c r="BN21" s="72"/>
      <c r="BO21" s="72"/>
      <c r="BP21" s="72"/>
      <c r="BQ21" s="72"/>
      <c r="BR21" s="72"/>
      <c r="BS21" s="100"/>
      <c r="BT21" s="78"/>
      <c r="BU21" s="2"/>
      <c r="BV21" s="2"/>
      <c r="BW21" s="2"/>
      <c r="BX21" s="2"/>
      <c r="BY21" s="2"/>
      <c r="BZ21" s="2"/>
      <c r="CA21" s="23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5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</row>
    <row r="22" spans="1:17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78"/>
      <c r="V22" s="94" t="s">
        <v>10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6"/>
      <c r="BJ22" s="97">
        <f>+AZ18+AZ19+AZ20+AZ21</f>
        <v>0</v>
      </c>
      <c r="BK22" s="98"/>
      <c r="BL22" s="98"/>
      <c r="BM22" s="98"/>
      <c r="BN22" s="98"/>
      <c r="BO22" s="98"/>
      <c r="BP22" s="98"/>
      <c r="BQ22" s="98"/>
      <c r="BR22" s="98"/>
      <c r="BS22" s="99"/>
      <c r="BT22" s="78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</row>
    <row r="23" spans="1:17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78"/>
      <c r="V23" s="122" t="s">
        <v>11</v>
      </c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78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</row>
    <row r="24" spans="1:17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78"/>
      <c r="V24" s="88" t="s">
        <v>7</v>
      </c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0"/>
      <c r="AZ24" s="91" t="s">
        <v>8</v>
      </c>
      <c r="BA24" s="92"/>
      <c r="BB24" s="92"/>
      <c r="BC24" s="92"/>
      <c r="BD24" s="92"/>
      <c r="BE24" s="92"/>
      <c r="BF24" s="92"/>
      <c r="BG24" s="92"/>
      <c r="BH24" s="92"/>
      <c r="BI24" s="93"/>
      <c r="BJ24" s="91" t="s">
        <v>8</v>
      </c>
      <c r="BK24" s="92"/>
      <c r="BL24" s="92"/>
      <c r="BM24" s="92"/>
      <c r="BN24" s="92"/>
      <c r="BO24" s="92"/>
      <c r="BP24" s="92"/>
      <c r="BQ24" s="92"/>
      <c r="BR24" s="92"/>
      <c r="BS24" s="93"/>
      <c r="BT24" s="78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</row>
    <row r="25" spans="1:17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78"/>
      <c r="V25" s="101" t="s">
        <v>12</v>
      </c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3"/>
      <c r="AS25" s="103"/>
      <c r="AT25" s="103"/>
      <c r="AU25" s="103"/>
      <c r="AV25" s="103"/>
      <c r="AW25" s="103"/>
      <c r="AX25" s="72"/>
      <c r="AY25" s="100"/>
      <c r="AZ25" s="113">
        <f>+CQ13</f>
        <v>0</v>
      </c>
      <c r="BA25" s="103"/>
      <c r="BB25" s="103"/>
      <c r="BC25" s="103"/>
      <c r="BD25" s="103"/>
      <c r="BE25" s="103"/>
      <c r="BF25" s="103"/>
      <c r="BG25" s="103"/>
      <c r="BH25" s="103"/>
      <c r="BI25" s="114"/>
      <c r="BJ25" s="115"/>
      <c r="BK25" s="116"/>
      <c r="BL25" s="116"/>
      <c r="BM25" s="116"/>
      <c r="BN25" s="116"/>
      <c r="BO25" s="116"/>
      <c r="BP25" s="116"/>
      <c r="BQ25" s="116"/>
      <c r="BR25" s="116"/>
      <c r="BS25" s="117"/>
      <c r="BT25" s="78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</row>
    <row r="26" spans="1:17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78"/>
      <c r="V26" s="104" t="s">
        <v>25</v>
      </c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37">
        <v>0</v>
      </c>
      <c r="AP26" s="137"/>
      <c r="AQ26" s="7"/>
      <c r="AR26" s="7" t="s">
        <v>19</v>
      </c>
      <c r="AS26" s="144">
        <v>189.59</v>
      </c>
      <c r="AT26" s="144"/>
      <c r="AU26" s="144"/>
      <c r="AV26" s="144"/>
      <c r="AW26" s="144"/>
      <c r="AX26" s="144"/>
      <c r="AY26" s="8" t="s">
        <v>23</v>
      </c>
      <c r="AZ26" s="119" t="str">
        <f>IF(CQ15&lt;tabela!B10,"0,00",IF(CQ15&gt;tabela!B10,+CQ19))</f>
        <v>0,00</v>
      </c>
      <c r="BA26" s="120"/>
      <c r="BB26" s="120"/>
      <c r="BC26" s="120"/>
      <c r="BD26" s="120"/>
      <c r="BE26" s="120"/>
      <c r="BF26" s="120"/>
      <c r="BG26" s="120"/>
      <c r="BH26" s="120"/>
      <c r="BI26" s="121"/>
      <c r="BJ26" s="115"/>
      <c r="BK26" s="116"/>
      <c r="BL26" s="116"/>
      <c r="BM26" s="116"/>
      <c r="BN26" s="116"/>
      <c r="BO26" s="116"/>
      <c r="BP26" s="116"/>
      <c r="BQ26" s="116"/>
      <c r="BR26" s="116"/>
      <c r="BS26" s="117"/>
      <c r="BT26" s="78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</row>
    <row r="27" spans="1:17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78"/>
      <c r="V27" s="104" t="s">
        <v>30</v>
      </c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107"/>
      <c r="BA27" s="108"/>
      <c r="BB27" s="108"/>
      <c r="BC27" s="108"/>
      <c r="BD27" s="108"/>
      <c r="BE27" s="108"/>
      <c r="BF27" s="108"/>
      <c r="BG27" s="108"/>
      <c r="BH27" s="108"/>
      <c r="BI27" s="109"/>
      <c r="BJ27" s="115"/>
      <c r="BK27" s="116"/>
      <c r="BL27" s="116"/>
      <c r="BM27" s="116"/>
      <c r="BN27" s="116"/>
      <c r="BO27" s="116"/>
      <c r="BP27" s="116"/>
      <c r="BQ27" s="116"/>
      <c r="BR27" s="116"/>
      <c r="BS27" s="117"/>
      <c r="BT27" s="78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78"/>
      <c r="V28" s="110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2"/>
      <c r="AZ28" s="107"/>
      <c r="BA28" s="108"/>
      <c r="BB28" s="108"/>
      <c r="BC28" s="108"/>
      <c r="BD28" s="108"/>
      <c r="BE28" s="108"/>
      <c r="BF28" s="108"/>
      <c r="BG28" s="108"/>
      <c r="BH28" s="108"/>
      <c r="BI28" s="109"/>
      <c r="BJ28" s="118"/>
      <c r="BK28" s="72"/>
      <c r="BL28" s="72"/>
      <c r="BM28" s="72"/>
      <c r="BN28" s="72"/>
      <c r="BO28" s="72"/>
      <c r="BP28" s="72"/>
      <c r="BQ28" s="72"/>
      <c r="BR28" s="72"/>
      <c r="BS28" s="100"/>
      <c r="BT28" s="78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162"/>
      <c r="CM28" s="16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</row>
    <row r="29" spans="1:17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78"/>
      <c r="V29" s="94" t="s">
        <v>22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7">
        <f>+AZ25+AZ26+AZ27+AZ28</f>
        <v>0</v>
      </c>
      <c r="BK29" s="98"/>
      <c r="BL29" s="98"/>
      <c r="BM29" s="98"/>
      <c r="BN29" s="98"/>
      <c r="BO29" s="98"/>
      <c r="BP29" s="98"/>
      <c r="BQ29" s="98"/>
      <c r="BR29" s="98"/>
      <c r="BS29" s="99"/>
      <c r="BT29" s="78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</row>
    <row r="30" spans="1:17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78"/>
      <c r="V30" s="82" t="s">
        <v>13</v>
      </c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4">
        <f>+BJ22-BJ29</f>
        <v>0</v>
      </c>
      <c r="BK30" s="84"/>
      <c r="BL30" s="84"/>
      <c r="BM30" s="84"/>
      <c r="BN30" s="84"/>
      <c r="BO30" s="84"/>
      <c r="BP30" s="84"/>
      <c r="BQ30" s="84"/>
      <c r="BR30" s="84"/>
      <c r="BS30" s="85"/>
      <c r="BT30" s="78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</row>
    <row r="31" spans="1:17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78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78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</row>
    <row r="32" spans="1:17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78"/>
      <c r="V32" s="76" t="s">
        <v>24</v>
      </c>
      <c r="W32" s="76"/>
      <c r="X32" s="76"/>
      <c r="Y32" s="76"/>
      <c r="Z32" s="76"/>
      <c r="AA32" s="76"/>
      <c r="AB32" s="86">
        <f>+V6</f>
        <v>0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78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</row>
    <row r="33" spans="1:17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78"/>
      <c r="V33" s="76" t="s">
        <v>14</v>
      </c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81">
        <f>+BJ30</f>
        <v>0</v>
      </c>
      <c r="AJ33" s="81"/>
      <c r="AK33" s="81"/>
      <c r="AL33" s="81"/>
      <c r="AM33" s="81"/>
      <c r="AN33" s="81"/>
      <c r="AO33" s="81"/>
      <c r="AP33" s="81"/>
      <c r="AQ33" s="81"/>
      <c r="AR33" s="78" t="s">
        <v>28</v>
      </c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</row>
    <row r="34" spans="1:17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78"/>
      <c r="V34" s="76" t="s">
        <v>29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8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</row>
    <row r="35" spans="1:17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78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8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</row>
    <row r="36" spans="1:17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</row>
    <row r="37" spans="1:17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78"/>
      <c r="V37" s="76" t="s">
        <v>15</v>
      </c>
      <c r="W37" s="76"/>
      <c r="X37" s="76"/>
      <c r="Y37" s="76"/>
      <c r="Z37" s="76"/>
      <c r="AA37" s="76"/>
      <c r="AB37" s="76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4" t="s">
        <v>16</v>
      </c>
      <c r="AR37" s="77"/>
      <c r="AS37" s="77"/>
      <c r="AT37" s="77"/>
      <c r="AU37" s="78" t="s">
        <v>17</v>
      </c>
      <c r="AV37" s="78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8" t="s">
        <v>17</v>
      </c>
      <c r="BL37" s="78"/>
      <c r="BM37" s="80"/>
      <c r="BN37" s="80"/>
      <c r="BO37" s="80"/>
      <c r="BP37" s="80"/>
      <c r="BQ37" s="80"/>
      <c r="BR37" s="80"/>
      <c r="BS37" s="4" t="s">
        <v>18</v>
      </c>
      <c r="BT37" s="78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</row>
    <row r="38" spans="1:17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</row>
    <row r="39" spans="1:17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</row>
    <row r="40" spans="1:17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</row>
    <row r="41" spans="1:17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</row>
    <row r="42" spans="1:17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8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</row>
    <row r="43" spans="1:17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3">
        <f>+V11</f>
        <v>0</v>
      </c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8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</row>
    <row r="44" spans="1:17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</row>
    <row r="45" spans="1:17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78"/>
      <c r="V45" s="74" t="s">
        <v>26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8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</row>
    <row r="46" spans="1:17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</row>
    <row r="47" spans="1:17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</row>
    <row r="48" spans="1:17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</row>
    <row r="49" spans="1:17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1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0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</row>
    <row r="51" spans="1:17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</row>
    <row r="53" spans="1:17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</row>
    <row r="54" spans="1:17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</row>
    <row r="55" spans="1:17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</row>
    <row r="56" spans="1:17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</row>
    <row r="57" spans="1:17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</row>
    <row r="58" spans="1:17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</row>
    <row r="59" spans="1:17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</row>
    <row r="60" spans="1:17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</row>
    <row r="61" spans="1:17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</row>
    <row r="62" spans="1:17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</row>
    <row r="63" spans="1:17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</row>
    <row r="64" spans="1:17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</row>
    <row r="65" spans="1:17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</row>
    <row r="66" spans="1:17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</row>
    <row r="67" spans="1:17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</row>
    <row r="68" spans="1:17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</row>
    <row r="69" spans="1:17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</row>
    <row r="70" spans="1:17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</row>
    <row r="71" spans="1:17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17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</row>
    <row r="73" spans="1:17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</row>
    <row r="74" spans="1:17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</row>
    <row r="75" spans="1:17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</row>
    <row r="76" spans="1:17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</row>
    <row r="77" spans="1:17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</row>
    <row r="78" spans="1:17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</row>
    <row r="79" spans="1:17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</row>
    <row r="80" spans="1:17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</row>
    <row r="81" spans="1:17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</row>
    <row r="82" spans="1:17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</row>
    <row r="83" spans="1:17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</row>
    <row r="84" spans="1:17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</row>
    <row r="85" spans="1:17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</row>
    <row r="86" spans="1:17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</row>
    <row r="87" spans="1:17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</row>
    <row r="88" spans="1:17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</row>
    <row r="89" spans="1:17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</row>
    <row r="90" spans="1:17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</row>
    <row r="91" spans="1:17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</row>
    <row r="92" spans="1:17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</row>
    <row r="93" spans="1:17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</row>
    <row r="94" spans="1:17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</row>
    <row r="95" spans="1:17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</row>
    <row r="96" spans="1:17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</row>
    <row r="97" spans="1:17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</row>
    <row r="98" spans="1:17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</row>
    <row r="99" spans="1:17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</row>
    <row r="100" spans="1:17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</row>
    <row r="101" spans="1:17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</row>
    <row r="102" spans="1:17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</row>
    <row r="103" spans="1:17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</row>
    <row r="104" spans="1:17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</row>
    <row r="105" spans="1:17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</row>
    <row r="106" spans="1:17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</row>
    <row r="107" spans="1:17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</row>
    <row r="108" spans="1:17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</row>
    <row r="109" spans="1:17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</row>
    <row r="110" spans="1:17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</row>
    <row r="111" spans="1:17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</row>
    <row r="112" spans="1:17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</row>
    <row r="113" spans="1:17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</row>
    <row r="114" spans="1:17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</row>
    <row r="115" spans="1:17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</row>
    <row r="116" spans="1:17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</row>
    <row r="117" spans="1:17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</row>
    <row r="118" spans="1:17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</row>
    <row r="119" spans="1:17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</row>
    <row r="120" spans="1:17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</row>
    <row r="121" spans="1:17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</row>
    <row r="122" spans="1:17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</row>
    <row r="123" spans="1:17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</row>
    <row r="124" spans="1:17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</row>
    <row r="125" spans="1:17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</row>
    <row r="126" spans="1:17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</row>
    <row r="127" spans="1:17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</row>
    <row r="128" spans="1:17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</row>
    <row r="129" spans="1:17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</row>
    <row r="130" spans="1:17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</row>
    <row r="131" spans="1:17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</row>
    <row r="132" spans="1:17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</row>
    <row r="133" spans="1:17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</row>
    <row r="134" spans="1:17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</row>
    <row r="135" spans="1:17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</row>
    <row r="136" spans="1:17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</row>
    <row r="137" spans="1:17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</row>
    <row r="138" spans="1:17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</row>
    <row r="139" spans="1:17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</row>
    <row r="140" spans="1:17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</row>
    <row r="141" spans="1:17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</row>
    <row r="142" spans="1:17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</row>
    <row r="143" spans="1:17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</row>
    <row r="144" spans="1:17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</row>
    <row r="145" spans="1:17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</row>
    <row r="146" spans="1:17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</row>
    <row r="147" spans="1:17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</row>
    <row r="148" spans="1:17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</row>
    <row r="149" spans="1:17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</row>
    <row r="150" spans="1:17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</row>
    <row r="151" spans="1:17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</row>
    <row r="152" spans="1:17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</row>
    <row r="153" spans="1:17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</row>
    <row r="154" spans="1:17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</row>
    <row r="155" spans="1:17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</row>
    <row r="156" spans="1:17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</row>
    <row r="157" spans="1:17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</row>
    <row r="158" spans="1:17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</row>
    <row r="159" spans="1:17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</row>
    <row r="160" spans="1:17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</row>
    <row r="161" spans="1:17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</row>
    <row r="162" spans="1:17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</row>
    <row r="163" spans="1:17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</row>
    <row r="164" spans="1:17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</row>
    <row r="165" spans="1:17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</row>
    <row r="166" spans="1:17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</row>
    <row r="167" spans="1:17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</row>
    <row r="168" spans="1:17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</row>
    <row r="169" spans="1:17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</row>
    <row r="170" spans="1:17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</row>
    <row r="171" spans="1:17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</row>
    <row r="172" spans="1:17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</row>
    <row r="173" spans="1:17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</row>
    <row r="174" spans="1:15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9:71" ht="12.75"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9:71" ht="12.75"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9:71" ht="12.75"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9:71" ht="12.75"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9:71" ht="12.75"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9:71" ht="12.75"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9:71" ht="12.75"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9:71" ht="12.75"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9:71" ht="12.75"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22:71" ht="12.75"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22:71" ht="12.75"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22:71" ht="12.75"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22:71" ht="12.75"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22:71" ht="12.75"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22:71" ht="12.75"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22:71" ht="12.75"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22:71" ht="12.75"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22:71" ht="12.75"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22:71" ht="12.75"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22:71" ht="12.75"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22:71" ht="12.75"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22:71" ht="12.75"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22:71" ht="12.75"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22:71" ht="12.75"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22:71" ht="12.75"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22:71" ht="12.75"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22:71" ht="12.75"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22:71" ht="12.75"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22:71" ht="12.75"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22:71" ht="12.75"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22:71" ht="12.75"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22:71" ht="12.75"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22:71" ht="12.75"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22:71" ht="12.75"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22:71" ht="12.75"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22:71" ht="12.75"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22:71" ht="12.75"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22:71" ht="12.75"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22:71" ht="12.75"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22:71" ht="12.75"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22:71" ht="12.75"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22:71" ht="12.75"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22:71" ht="12.75"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22:71" ht="12.75"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22:71" ht="12.75"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22:71" ht="12.75"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22:71" ht="12.75"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22:71" ht="12.75"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22:71" ht="12.75"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22:71" ht="12.75"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22:71" ht="12.75"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22:71" ht="12.75"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22:71" ht="12.75"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22:71" ht="12.75"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22:71" ht="12.75"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22:71" ht="12.75"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22:71" ht="12.75"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22:71" ht="12.75"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22:71" ht="12.75"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22:71" ht="12.75"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22:71" ht="12.75"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22:71" ht="12.75"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22:71" ht="12.75"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22:71" ht="12.75"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22:71" ht="12.75"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</sheetData>
  <sheetProtection password="E91E" sheet="1" objects="1" scenarios="1" selectLockedCells="1"/>
  <mergeCells count="105">
    <mergeCell ref="DC11:DJ11"/>
    <mergeCell ref="DC13:DJ13"/>
    <mergeCell ref="DC14:DJ14"/>
    <mergeCell ref="CG13:CK13"/>
    <mergeCell ref="CL13:CP13"/>
    <mergeCell ref="AS26:AX26"/>
    <mergeCell ref="AX11:BF11"/>
    <mergeCell ref="U1:U45"/>
    <mergeCell ref="BT1:BT45"/>
    <mergeCell ref="V18:AY18"/>
    <mergeCell ref="V1:BS1"/>
    <mergeCell ref="V38:BS41"/>
    <mergeCell ref="V42:AN43"/>
    <mergeCell ref="V44:BS44"/>
    <mergeCell ref="AO26:AP26"/>
    <mergeCell ref="V26:AN26"/>
    <mergeCell ref="V7:BS7"/>
    <mergeCell ref="V8:BS8"/>
    <mergeCell ref="V9:BS9"/>
    <mergeCell ref="V12:BS12"/>
    <mergeCell ref="V13:BS13"/>
    <mergeCell ref="BG11:BS11"/>
    <mergeCell ref="V10:AW10"/>
    <mergeCell ref="AX10:BF10"/>
    <mergeCell ref="BG10:BS10"/>
    <mergeCell ref="V11:AW11"/>
    <mergeCell ref="V2:BS2"/>
    <mergeCell ref="V3:BS3"/>
    <mergeCell ref="V5:BF5"/>
    <mergeCell ref="BG5:BS5"/>
    <mergeCell ref="V4:BS4"/>
    <mergeCell ref="V6:BF6"/>
    <mergeCell ref="BG6:BS6"/>
    <mergeCell ref="AZ19:BI19"/>
    <mergeCell ref="BJ18:BS21"/>
    <mergeCell ref="AZ18:BI18"/>
    <mergeCell ref="V19:AY19"/>
    <mergeCell ref="V14:BS14"/>
    <mergeCell ref="V16:BS16"/>
    <mergeCell ref="V17:AY17"/>
    <mergeCell ref="AZ17:BI17"/>
    <mergeCell ref="BJ17:BS17"/>
    <mergeCell ref="V15:BS15"/>
    <mergeCell ref="V22:BI22"/>
    <mergeCell ref="BJ22:BS22"/>
    <mergeCell ref="V23:BS23"/>
    <mergeCell ref="V20:AY20"/>
    <mergeCell ref="AZ20:BI20"/>
    <mergeCell ref="V21:AY21"/>
    <mergeCell ref="AZ21:BI21"/>
    <mergeCell ref="V25:AQ25"/>
    <mergeCell ref="AR25:AW25"/>
    <mergeCell ref="V27:AY27"/>
    <mergeCell ref="AZ27:BI27"/>
    <mergeCell ref="V28:AY28"/>
    <mergeCell ref="BJ24:BS24"/>
    <mergeCell ref="AZ25:BI25"/>
    <mergeCell ref="BJ25:BS28"/>
    <mergeCell ref="AZ26:BI26"/>
    <mergeCell ref="AZ28:BI28"/>
    <mergeCell ref="V30:BI30"/>
    <mergeCell ref="BJ30:BS30"/>
    <mergeCell ref="V32:AA32"/>
    <mergeCell ref="AB32:BS32"/>
    <mergeCell ref="V31:BS31"/>
    <mergeCell ref="V24:AY24"/>
    <mergeCell ref="AZ24:BI24"/>
    <mergeCell ref="V29:BI29"/>
    <mergeCell ref="BJ29:BS29"/>
    <mergeCell ref="AX25:AY25"/>
    <mergeCell ref="BK37:BL37"/>
    <mergeCell ref="BM37:BR37"/>
    <mergeCell ref="V36:BS36"/>
    <mergeCell ref="V33:AH33"/>
    <mergeCell ref="AI33:AQ33"/>
    <mergeCell ref="AR33:BS33"/>
    <mergeCell ref="V34:BS34"/>
    <mergeCell ref="AO42:BS42"/>
    <mergeCell ref="AO43:BS43"/>
    <mergeCell ref="V45:BS45"/>
    <mergeCell ref="AU52:BS52"/>
    <mergeCell ref="V35:BS35"/>
    <mergeCell ref="V37:AB37"/>
    <mergeCell ref="AC37:AP37"/>
    <mergeCell ref="AR37:AT37"/>
    <mergeCell ref="AU37:AV37"/>
    <mergeCell ref="AW37:BJ37"/>
    <mergeCell ref="CQ16:CX16"/>
    <mergeCell ref="CB18:CO18"/>
    <mergeCell ref="CQ18:CX18"/>
    <mergeCell ref="CB19:CO20"/>
    <mergeCell ref="CQ19:CX20"/>
    <mergeCell ref="CB16:CO16"/>
    <mergeCell ref="CB6:CX6"/>
    <mergeCell ref="CB15:CO15"/>
    <mergeCell ref="CQ13:CX13"/>
    <mergeCell ref="CQ14:CX14"/>
    <mergeCell ref="CQ15:CX15"/>
    <mergeCell ref="CB14:CO14"/>
    <mergeCell ref="CB11:CO11"/>
    <mergeCell ref="CQ11:CX11"/>
    <mergeCell ref="CB8:CX8"/>
    <mergeCell ref="CB13:CE13"/>
    <mergeCell ref="BV2:DD3"/>
    <mergeCell ref="BV4:DD5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RowColHeaders="0" defaultGridColor="0" zoomScalePageLayoutView="0" colorId="8" workbookViewId="0" topLeftCell="A4">
      <selection activeCell="D27" sqref="D27"/>
    </sheetView>
  </sheetViews>
  <sheetFormatPr defaultColWidth="18.7109375" defaultRowHeight="12.75"/>
  <cols>
    <col min="1" max="3" width="18.7109375" style="4" customWidth="1"/>
    <col min="4" max="4" width="18.7109375" style="27" customWidth="1"/>
    <col min="5" max="5" width="18.7109375" style="4" customWidth="1"/>
    <col min="6" max="6" width="18.7109375" style="27" customWidth="1"/>
    <col min="7" max="16384" width="18.7109375" style="4" customWidth="1"/>
  </cols>
  <sheetData>
    <row r="1" spans="1:4" ht="26.25" customHeight="1">
      <c r="A1" s="155"/>
      <c r="B1" s="156"/>
      <c r="C1" s="156"/>
      <c r="D1" s="156"/>
    </row>
    <row r="2" spans="1:4" ht="12.75">
      <c r="A2" s="157"/>
      <c r="B2" s="157"/>
      <c r="C2" s="157"/>
      <c r="D2" s="157"/>
    </row>
    <row r="3" spans="1:4" ht="12.75">
      <c r="A3" s="158"/>
      <c r="B3" s="159"/>
      <c r="C3" s="159"/>
      <c r="D3" s="159"/>
    </row>
    <row r="6" spans="1:4" ht="12.75">
      <c r="A6" s="160" t="s">
        <v>32</v>
      </c>
      <c r="B6" s="160"/>
      <c r="C6" s="160"/>
      <c r="D6" s="160"/>
    </row>
    <row r="7" spans="1:4" ht="12.75">
      <c r="A7" s="153"/>
      <c r="B7" s="153"/>
      <c r="C7" s="153"/>
      <c r="D7" s="153"/>
    </row>
    <row r="8" spans="1:4" ht="12.75">
      <c r="A8" s="152" t="s">
        <v>33</v>
      </c>
      <c r="B8" s="152"/>
      <c r="C8" s="152"/>
      <c r="D8" s="152"/>
    </row>
    <row r="9" spans="1:4" ht="12.75">
      <c r="A9" s="28" t="s">
        <v>34</v>
      </c>
      <c r="B9" s="28" t="s">
        <v>35</v>
      </c>
      <c r="C9" s="28" t="s">
        <v>36</v>
      </c>
      <c r="D9" s="29" t="s">
        <v>21</v>
      </c>
    </row>
    <row r="10" spans="1:4" ht="12.75">
      <c r="A10" s="30">
        <v>0</v>
      </c>
      <c r="B10" s="30">
        <v>2112</v>
      </c>
      <c r="C10" s="31" t="s">
        <v>37</v>
      </c>
      <c r="D10" s="32" t="s">
        <v>37</v>
      </c>
    </row>
    <row r="11" spans="1:4" ht="12.75">
      <c r="A11" s="30">
        <f>+B10+0.01</f>
        <v>2112.01</v>
      </c>
      <c r="B11" s="30">
        <v>2826.65</v>
      </c>
      <c r="C11" s="31" t="s">
        <v>38</v>
      </c>
      <c r="D11" s="32">
        <v>158.4</v>
      </c>
    </row>
    <row r="12" spans="1:4" ht="12.75">
      <c r="A12" s="30">
        <f>+B11+0.01</f>
        <v>2826.6600000000003</v>
      </c>
      <c r="B12" s="30">
        <v>3751.05</v>
      </c>
      <c r="C12" s="31" t="s">
        <v>39</v>
      </c>
      <c r="D12" s="32">
        <v>370.4</v>
      </c>
    </row>
    <row r="13" spans="1:4" ht="12.75">
      <c r="A13" s="30">
        <f>+B12+0.01</f>
        <v>3751.0600000000004</v>
      </c>
      <c r="B13" s="30">
        <v>4644.68</v>
      </c>
      <c r="C13" s="31" t="s">
        <v>40</v>
      </c>
      <c r="D13" s="32">
        <v>651.73</v>
      </c>
    </row>
    <row r="14" spans="1:4" ht="12.75">
      <c r="A14" s="30">
        <f>+B13+0.01</f>
        <v>4644.6900000000005</v>
      </c>
      <c r="B14" s="30">
        <v>9999999999999</v>
      </c>
      <c r="C14" s="31" t="s">
        <v>41</v>
      </c>
      <c r="D14" s="32">
        <v>884.96</v>
      </c>
    </row>
    <row r="15" spans="1:4" ht="12.75">
      <c r="A15" s="152" t="s">
        <v>42</v>
      </c>
      <c r="B15" s="152"/>
      <c r="C15" s="152"/>
      <c r="D15" s="152"/>
    </row>
    <row r="16" spans="1:4" ht="21.75" customHeight="1">
      <c r="A16" s="154" t="s">
        <v>43</v>
      </c>
      <c r="B16" s="154"/>
      <c r="C16" s="154"/>
      <c r="D16" s="32">
        <v>189.59</v>
      </c>
    </row>
    <row r="17" spans="1:4" ht="12.75">
      <c r="A17" s="27"/>
      <c r="B17" s="27"/>
      <c r="C17" s="34"/>
      <c r="D17" s="35"/>
    </row>
    <row r="18" spans="1:4" ht="12.75">
      <c r="A18" s="27"/>
      <c r="B18" s="27"/>
      <c r="C18" s="34"/>
      <c r="D18" s="35"/>
    </row>
    <row r="19" spans="1:4" ht="12.75">
      <c r="A19" s="160" t="s">
        <v>52</v>
      </c>
      <c r="B19" s="160"/>
      <c r="C19" s="160"/>
      <c r="D19" s="160"/>
    </row>
    <row r="20" spans="1:4" ht="12.75">
      <c r="A20" s="153"/>
      <c r="B20" s="153"/>
      <c r="C20" s="153"/>
      <c r="D20" s="153"/>
    </row>
    <row r="21" spans="1:4" ht="12.75">
      <c r="A21" s="152" t="s">
        <v>33</v>
      </c>
      <c r="B21" s="152"/>
      <c r="C21" s="152"/>
      <c r="D21" s="152"/>
    </row>
    <row r="22" spans="1:4" ht="12.75">
      <c r="A22" s="28" t="s">
        <v>34</v>
      </c>
      <c r="B22" s="28" t="s">
        <v>35</v>
      </c>
      <c r="C22" s="36" t="s">
        <v>36</v>
      </c>
      <c r="D22" s="28"/>
    </row>
    <row r="23" spans="1:4" ht="12.75">
      <c r="A23" s="30">
        <v>0</v>
      </c>
      <c r="B23" s="30">
        <v>1320</v>
      </c>
      <c r="C23" s="31" t="s">
        <v>38</v>
      </c>
      <c r="D23" s="37">
        <v>0</v>
      </c>
    </row>
    <row r="24" spans="1:4" ht="12.75">
      <c r="A24" s="30">
        <f>+B23+0.01</f>
        <v>1320.01</v>
      </c>
      <c r="B24" s="30">
        <v>2751.29</v>
      </c>
      <c r="C24" s="161" t="s">
        <v>54</v>
      </c>
      <c r="D24" s="37">
        <v>0</v>
      </c>
    </row>
    <row r="25" spans="1:4" ht="12.75">
      <c r="A25" s="30">
        <f>+B24+0.01</f>
        <v>2751.3</v>
      </c>
      <c r="B25" s="30">
        <v>3856.94</v>
      </c>
      <c r="C25" s="161" t="s">
        <v>55</v>
      </c>
      <c r="D25" s="37">
        <v>0</v>
      </c>
    </row>
    <row r="26" spans="1:4" ht="12.75">
      <c r="A26" s="30">
        <f>+B25+0.01</f>
        <v>3856.9500000000003</v>
      </c>
      <c r="B26" s="30">
        <v>7507.49</v>
      </c>
      <c r="C26" s="161" t="s">
        <v>56</v>
      </c>
      <c r="D26" s="37">
        <v>0</v>
      </c>
    </row>
    <row r="27" spans="1:4" ht="20.25">
      <c r="A27" s="150" t="s">
        <v>44</v>
      </c>
      <c r="B27" s="150"/>
      <c r="C27" s="150"/>
      <c r="D27" s="38">
        <f>+B26*11%</f>
        <v>825.8239</v>
      </c>
    </row>
    <row r="29" spans="1:4" ht="21.75" customHeight="1">
      <c r="A29" s="151"/>
      <c r="B29" s="151"/>
      <c r="C29" s="151"/>
      <c r="D29" s="151"/>
    </row>
    <row r="30" spans="1:4" ht="18" customHeight="1">
      <c r="A30" s="148"/>
      <c r="B30" s="149"/>
      <c r="C30" s="149"/>
      <c r="D30" s="149"/>
    </row>
  </sheetData>
  <sheetProtection password="E91E" sheet="1" selectLockedCells="1"/>
  <mergeCells count="14">
    <mergeCell ref="A1:D1"/>
    <mergeCell ref="A2:D2"/>
    <mergeCell ref="A3:D3"/>
    <mergeCell ref="A6:D6"/>
    <mergeCell ref="A19:D19"/>
    <mergeCell ref="A20:D20"/>
    <mergeCell ref="A30:D30"/>
    <mergeCell ref="A27:C27"/>
    <mergeCell ref="A29:D29"/>
    <mergeCell ref="A21:D21"/>
    <mergeCell ref="A7:D7"/>
    <mergeCell ref="A8:D8"/>
    <mergeCell ref="A15:D15"/>
    <mergeCell ref="A16:C1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ROGERIO RODOLFO</cp:lastModifiedBy>
  <cp:lastPrinted>2009-09-02T18:36:37Z</cp:lastPrinted>
  <dcterms:created xsi:type="dcterms:W3CDTF">2009-08-25T13:59:51Z</dcterms:created>
  <dcterms:modified xsi:type="dcterms:W3CDTF">2023-07-19T09:43:29Z</dcterms:modified>
  <cp:category/>
  <cp:version/>
  <cp:contentType/>
  <cp:contentStatus/>
</cp:coreProperties>
</file>